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L:\SZKOLENIA CTT\Szkolenie 6 mraca 2025\"/>
    </mc:Choice>
  </mc:AlternateContent>
  <xr:revisionPtr revIDLastSave="0" documentId="13_ncr:1_{900B831F-9E73-4EA4-BC47-45C26B8AAE6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UDŻET W CF" sheetId="7" r:id="rId1"/>
    <sheet name="PODZIAŁ ŚRODKÓW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6" l="1"/>
  <c r="C6" i="7" l="1"/>
  <c r="B8" i="7" s="1"/>
  <c r="E6" i="6" s="1"/>
  <c r="B11" i="6" l="1"/>
  <c r="B7" i="6"/>
  <c r="B6" i="6"/>
  <c r="B8" i="6"/>
  <c r="B16" i="6"/>
  <c r="B15" i="6"/>
  <c r="B14" i="6"/>
  <c r="B13" i="6"/>
</calcChain>
</file>

<file path=xl/sharedStrings.xml><?xml version="1.0" encoding="utf-8"?>
<sst xmlns="http://schemas.openxmlformats.org/spreadsheetml/2006/main" count="35" uniqueCount="33">
  <si>
    <t>Podział środków uzyskanych z komercjalizacji</t>
  </si>
  <si>
    <t>Przychody pomniejszone o kwoty należne pracownikom</t>
  </si>
  <si>
    <t>na rzecz CTT</t>
  </si>
  <si>
    <t>na rzecz administracji centralnej</t>
  </si>
  <si>
    <t>Podział:</t>
  </si>
  <si>
    <t>podział między Tworców:</t>
  </si>
  <si>
    <t>brutto</t>
  </si>
  <si>
    <t>Proponowana nazwa źródła:</t>
  </si>
  <si>
    <t>Dokument przychodowy:</t>
  </si>
  <si>
    <t>Budżet:</t>
  </si>
  <si>
    <t>Nazwa</t>
  </si>
  <si>
    <t>Limit</t>
  </si>
  <si>
    <t>Środki z komercjalizacji dla Twórców</t>
  </si>
  <si>
    <t>Środki dla jednostki Twórców</t>
  </si>
  <si>
    <t>Środki dla Wydziału</t>
  </si>
  <si>
    <t>Środki dla CTT</t>
  </si>
  <si>
    <t>Środki dla administracji centralnej</t>
  </si>
  <si>
    <r>
      <t xml:space="preserve">§ 15 ust 1 lit. a) RWI:
</t>
    </r>
    <r>
      <rPr>
        <i/>
        <sz val="11"/>
        <color theme="1"/>
        <rFont val="Calibri"/>
        <family val="2"/>
        <charset val="238"/>
        <scheme val="minor"/>
      </rPr>
      <t>W przypadku komercjalizacji Wyników badań pracownikowi przysługuje od WUM nie mniej niż:
a) 50% wartości środków uzyskanych przez WUM z komercjalizacji bezpośredniej, obniżonych o nie więcej niż 25% kosztów bezpośrednio związanych z tą komercjalizacją, które zostały poniesione przez WUM lub spółkę lub spółki celowe;</t>
    </r>
  </si>
  <si>
    <t xml:space="preserve">* publikacja Izabeli Pietrzak-Abucewicz "Proces komercjalzaji wyników badań" </t>
  </si>
  <si>
    <t>data wpływu do WUM</t>
  </si>
  <si>
    <t>CTT-POZ-X-0001X</t>
  </si>
  <si>
    <t>Koszt zgłoszenia patentowego 25 000,00</t>
  </si>
  <si>
    <t>Przez koszty związane bezpośrednio z komercjalizacją rozumie się koszty zewnętrzne, 
 w szczególności koszty ochrony prawnej, ekspertyz, 
wyceny wartości przedmiotu komercjalizacji  i opłat urzędowy</t>
  </si>
  <si>
    <t>50% wartości środków uzyskanych przez WUM z komercjalizacji bezpośredniej, 
obniżonych  o nie więcej niż 25% kosztów bezpośrednio związanych z tą komercjalizacją, które zostały poniesione przez WUM lub spółkę lub spółki celowe
50000-6250=43750,00</t>
  </si>
  <si>
    <t xml:space="preserve">Twórca 1  </t>
  </si>
  <si>
    <t>Twórca 2</t>
  </si>
  <si>
    <t>Twórca 3</t>
  </si>
  <si>
    <t xml:space="preserve">na rzec zJednistki Twórców </t>
  </si>
  <si>
    <t xml:space="preserve">na rzecz Wydziału </t>
  </si>
  <si>
    <t>60% na podstawie zgłoszenia wyników badań X/CTT/2019</t>
  </si>
  <si>
    <t>30% na podstawie zgłoszenia wyników badań X/CTT/2019</t>
  </si>
  <si>
    <t>10% na podstawie zgłoszenia wyników badań X/CTT/2019</t>
  </si>
  <si>
    <r>
      <t xml:space="preserve">§ 16  RWI:
</t>
    </r>
    <r>
      <rPr>
        <i/>
        <sz val="11"/>
        <color theme="1"/>
        <rFont val="Calibri"/>
        <family val="2"/>
        <charset val="238"/>
        <scheme val="minor"/>
      </rPr>
      <t>Przychody z komercjalizacji prowadzonej przez WUM zgodnie z §  15 i 15, pomniejszone o kwoty należne pracownikowi, zgodnie z 16 , są dzielone według następujących zasad: 
a) 30 % na rzecz jednostki organizacyjna pracownika, 
b) 10 % na rzecz wydziału właściwego dla jednostki organizacyjnej pracownika, 
c) 30 % na rzecz CTT, 
d) 30% na rzecz administracji centralnej WUM.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</si>
</sst>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vertical="center"/>
    </xf>
    <xf numFmtId="14" fontId="1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44" fontId="1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44" fontId="0" fillId="2" borderId="1" xfId="0" applyNumberFormat="1" applyFill="1" applyBorder="1" applyAlignment="1">
      <alignment vertical="center"/>
    </xf>
    <xf numFmtId="44" fontId="0" fillId="0" borderId="0" xfId="0" applyNumberFormat="1" applyAlignment="1">
      <alignment vertical="center"/>
    </xf>
    <xf numFmtId="2" fontId="1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workbookViewId="0">
      <selection activeCell="C11" sqref="C11"/>
    </sheetView>
  </sheetViews>
  <sheetFormatPr defaultRowHeight="15" x14ac:dyDescent="0.25"/>
  <cols>
    <col min="1" max="1" width="34.140625" style="1" customWidth="1"/>
    <col min="2" max="2" width="47.42578125" style="1" customWidth="1"/>
    <col min="3" max="3" width="47.140625" style="1" customWidth="1"/>
    <col min="4" max="4" width="16" style="1" customWidth="1"/>
    <col min="5" max="5" width="29" style="1" customWidth="1"/>
    <col min="6" max="6" width="27.140625" style="1" customWidth="1"/>
    <col min="7" max="16384" width="9.140625" style="1"/>
  </cols>
  <sheetData>
    <row r="2" spans="1:4" x14ac:dyDescent="0.25">
      <c r="A2" s="26" t="s">
        <v>7</v>
      </c>
      <c r="B2" s="27"/>
      <c r="C2" s="28"/>
      <c r="D2" s="28"/>
    </row>
    <row r="3" spans="1:4" x14ac:dyDescent="0.25">
      <c r="A3" s="2" t="s">
        <v>8</v>
      </c>
      <c r="B3" s="29" t="s">
        <v>20</v>
      </c>
    </row>
    <row r="4" spans="1:4" x14ac:dyDescent="0.25">
      <c r="A4" s="2" t="s">
        <v>19</v>
      </c>
      <c r="B4" s="30">
        <v>45701</v>
      </c>
    </row>
    <row r="5" spans="1:4" x14ac:dyDescent="0.25">
      <c r="A5" s="26" t="s">
        <v>9</v>
      </c>
      <c r="B5" s="31">
        <v>100000</v>
      </c>
    </row>
    <row r="6" spans="1:4" ht="105" x14ac:dyDescent="0.25">
      <c r="A6" s="9" t="s">
        <v>22</v>
      </c>
      <c r="B6" s="2">
        <v>25000</v>
      </c>
      <c r="C6" s="32">
        <f>B6*25%</f>
        <v>6250</v>
      </c>
    </row>
    <row r="7" spans="1:4" x14ac:dyDescent="0.25">
      <c r="A7" s="33" t="s">
        <v>10</v>
      </c>
      <c r="B7" s="34" t="s">
        <v>11</v>
      </c>
    </row>
    <row r="8" spans="1:4" ht="73.5" customHeight="1" x14ac:dyDescent="0.25">
      <c r="A8" s="2" t="s">
        <v>12</v>
      </c>
      <c r="B8" s="35">
        <f>50000-C6</f>
        <v>43750</v>
      </c>
      <c r="C8" s="4" t="s">
        <v>23</v>
      </c>
    </row>
    <row r="9" spans="1:4" x14ac:dyDescent="0.25">
      <c r="A9" s="2" t="s">
        <v>13</v>
      </c>
      <c r="B9" s="35"/>
      <c r="C9" s="36"/>
    </row>
    <row r="10" spans="1:4" x14ac:dyDescent="0.25">
      <c r="A10" s="2" t="s">
        <v>14</v>
      </c>
      <c r="B10" s="35"/>
    </row>
    <row r="11" spans="1:4" x14ac:dyDescent="0.25">
      <c r="A11" s="2" t="s">
        <v>15</v>
      </c>
      <c r="B11" s="35"/>
    </row>
    <row r="12" spans="1:4" x14ac:dyDescent="0.25">
      <c r="A12" s="2" t="s">
        <v>16</v>
      </c>
      <c r="B12" s="3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tabSelected="1" zoomScale="80" zoomScaleNormal="80" workbookViewId="0">
      <selection activeCell="I9" sqref="I9"/>
    </sheetView>
  </sheetViews>
  <sheetFormatPr defaultRowHeight="15.6" customHeight="1" x14ac:dyDescent="0.25"/>
  <cols>
    <col min="1" max="1" width="49" style="1" customWidth="1"/>
    <col min="2" max="2" width="18.28515625" style="1" customWidth="1"/>
    <col min="3" max="3" width="19" style="1" customWidth="1"/>
    <col min="4" max="4" width="43" style="1" customWidth="1"/>
    <col min="5" max="5" width="33.42578125" style="1" customWidth="1"/>
    <col min="6" max="6" width="20.42578125" style="1" customWidth="1"/>
    <col min="7" max="7" width="14.140625" style="1" customWidth="1"/>
    <col min="8" max="8" width="19" style="1" customWidth="1"/>
    <col min="9" max="9" width="39.42578125" style="1" customWidth="1"/>
    <col min="10" max="16384" width="9.140625" style="1"/>
  </cols>
  <sheetData>
    <row r="1" spans="1:7" ht="15.6" customHeight="1" x14ac:dyDescent="0.25">
      <c r="A1" s="1" t="s">
        <v>0</v>
      </c>
    </row>
    <row r="3" spans="1:7" ht="106.5" customHeight="1" x14ac:dyDescent="0.25">
      <c r="A3" s="22" t="s">
        <v>17</v>
      </c>
      <c r="B3" s="22"/>
      <c r="C3" s="22"/>
      <c r="D3" s="22"/>
      <c r="E3" s="4"/>
    </row>
    <row r="5" spans="1:7" ht="15.6" customHeight="1" x14ac:dyDescent="0.25">
      <c r="A5" s="7" t="s">
        <v>5</v>
      </c>
      <c r="B5" s="6"/>
      <c r="C5" s="2"/>
      <c r="D5" s="5"/>
      <c r="E5" s="18"/>
      <c r="F5" s="19"/>
      <c r="G5" s="20"/>
    </row>
    <row r="6" spans="1:7" ht="53.25" customHeight="1" x14ac:dyDescent="0.25">
      <c r="A6" s="7" t="s">
        <v>24</v>
      </c>
      <c r="B6" s="16">
        <f>E6*60%</f>
        <v>26250</v>
      </c>
      <c r="C6" s="2" t="s">
        <v>6</v>
      </c>
      <c r="D6" s="10" t="s">
        <v>29</v>
      </c>
      <c r="E6" s="18">
        <f>'BUDŻET W CF'!B8</f>
        <v>43750</v>
      </c>
    </row>
    <row r="7" spans="1:7" ht="43.5" customHeight="1" x14ac:dyDescent="0.25">
      <c r="A7" s="7" t="s">
        <v>25</v>
      </c>
      <c r="B7" s="16">
        <f>E6*30%</f>
        <v>13125</v>
      </c>
      <c r="C7" s="2" t="s">
        <v>6</v>
      </c>
      <c r="D7" s="10" t="s">
        <v>30</v>
      </c>
      <c r="E7" s="18"/>
    </row>
    <row r="8" spans="1:7" ht="43.5" customHeight="1" x14ac:dyDescent="0.25">
      <c r="A8" s="7" t="s">
        <v>26</v>
      </c>
      <c r="B8" s="16">
        <f>E6*10%</f>
        <v>4375</v>
      </c>
      <c r="C8" s="2" t="s">
        <v>6</v>
      </c>
      <c r="D8" s="10" t="s">
        <v>31</v>
      </c>
      <c r="E8" s="18"/>
    </row>
    <row r="9" spans="1:7" ht="111.6" customHeight="1" x14ac:dyDescent="0.25">
      <c r="A9" s="23" t="s">
        <v>32</v>
      </c>
      <c r="B9" s="24"/>
      <c r="C9" s="24"/>
      <c r="D9" s="25"/>
    </row>
    <row r="10" spans="1:7" ht="15.6" customHeight="1" x14ac:dyDescent="0.25">
      <c r="A10" s="8"/>
      <c r="B10" s="9"/>
      <c r="C10" s="9"/>
      <c r="D10" s="10"/>
    </row>
    <row r="11" spans="1:7" ht="15.6" customHeight="1" x14ac:dyDescent="0.25">
      <c r="A11" s="8" t="s">
        <v>1</v>
      </c>
      <c r="B11" s="11">
        <f>100000-E6</f>
        <v>56250</v>
      </c>
      <c r="C11" s="9"/>
      <c r="D11" s="10" t="s">
        <v>21</v>
      </c>
      <c r="E11" s="37">
        <f>25000*25%</f>
        <v>6250</v>
      </c>
    </row>
    <row r="12" spans="1:7" ht="15.6" customHeight="1" x14ac:dyDescent="0.25">
      <c r="A12" s="8" t="s">
        <v>4</v>
      </c>
      <c r="B12" s="11"/>
      <c r="C12" s="9"/>
      <c r="D12" s="10"/>
    </row>
    <row r="13" spans="1:7" ht="15.6" customHeight="1" x14ac:dyDescent="0.25">
      <c r="A13" s="21" t="s">
        <v>27</v>
      </c>
      <c r="B13" s="16">
        <f>0.3*B11</f>
        <v>16875</v>
      </c>
      <c r="C13" s="2"/>
      <c r="D13" s="5"/>
    </row>
    <row r="14" spans="1:7" ht="15.6" customHeight="1" x14ac:dyDescent="0.25">
      <c r="A14" s="21" t="s">
        <v>28</v>
      </c>
      <c r="B14" s="16">
        <f>0.1*B11</f>
        <v>5625</v>
      </c>
      <c r="C14" s="2"/>
      <c r="D14" s="5"/>
    </row>
    <row r="15" spans="1:7" ht="15.6" customHeight="1" x14ac:dyDescent="0.25">
      <c r="A15" s="12" t="s">
        <v>2</v>
      </c>
      <c r="B15" s="16">
        <f>0.3*B11</f>
        <v>16875</v>
      </c>
      <c r="C15" s="2"/>
      <c r="D15" s="5"/>
    </row>
    <row r="16" spans="1:7" ht="15.6" customHeight="1" thickBot="1" x14ac:dyDescent="0.3">
      <c r="A16" s="13" t="s">
        <v>3</v>
      </c>
      <c r="B16" s="17">
        <f>0.3*B11</f>
        <v>16875</v>
      </c>
      <c r="C16" s="14"/>
      <c r="D16" s="15"/>
    </row>
    <row r="18" spans="1:1" ht="15.6" customHeight="1" x14ac:dyDescent="0.25">
      <c r="A18" s="3" t="s">
        <v>18</v>
      </c>
    </row>
  </sheetData>
  <mergeCells count="2">
    <mergeCell ref="A3:D3"/>
    <mergeCell ref="A9:D9"/>
  </mergeCells>
  <printOptions horizontalCentered="1"/>
  <pageMargins left="0" right="0" top="0" bottom="0" header="0" footer="0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BUDŻET W CF</vt:lpstr>
      <vt:lpstr>PODZIAŁ ŚRODKÓW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</dc:creator>
  <cp:lastModifiedBy>Eliza Konstanciuk</cp:lastModifiedBy>
  <cp:lastPrinted>2022-05-09T09:42:26Z</cp:lastPrinted>
  <dcterms:created xsi:type="dcterms:W3CDTF">2020-12-04T12:38:19Z</dcterms:created>
  <dcterms:modified xsi:type="dcterms:W3CDTF">2025-03-07T07:42:53Z</dcterms:modified>
</cp:coreProperties>
</file>